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2b4b8f6f668e15/Documents/Vélo/2021/VCBS/Noret cde fin 2021/"/>
    </mc:Choice>
  </mc:AlternateContent>
  <xr:revisionPtr revIDLastSave="112" documentId="8_{B4A11980-1E70-4995-861A-2C59535936FA}" xr6:coauthVersionLast="47" xr6:coauthVersionMax="47" xr10:uidLastSave="{05FFF851-F991-4687-877C-09BF9D7F793F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C57" i="1"/>
  <c r="H51" i="1"/>
  <c r="H52" i="1"/>
  <c r="H43" i="1"/>
  <c r="B43" i="1"/>
  <c r="C43" i="1" s="1"/>
  <c r="B51" i="1"/>
  <c r="C51" i="1" s="1"/>
  <c r="H38" i="1"/>
  <c r="B38" i="1"/>
  <c r="C38" i="1" s="1"/>
  <c r="B60" i="1"/>
  <c r="C60" i="1"/>
  <c r="B61" i="1"/>
  <c r="B62" i="1"/>
  <c r="B63" i="1"/>
  <c r="B64" i="1"/>
  <c r="H62" i="1"/>
  <c r="H57" i="1"/>
  <c r="H58" i="1"/>
  <c r="H59" i="1"/>
  <c r="H60" i="1"/>
  <c r="H61" i="1"/>
  <c r="H63" i="1"/>
  <c r="H64" i="1"/>
  <c r="H49" i="1"/>
  <c r="B49" i="1"/>
  <c r="C49" i="1" s="1"/>
  <c r="C63" i="1" l="1"/>
  <c r="B46" i="1"/>
  <c r="C46" i="1" s="1"/>
  <c r="H46" i="1"/>
  <c r="B59" i="1" l="1"/>
  <c r="B58" i="1"/>
  <c r="H56" i="1"/>
  <c r="B56" i="1"/>
  <c r="C56" i="1" s="1"/>
  <c r="H55" i="1"/>
  <c r="B55" i="1"/>
  <c r="C55" i="1" s="1"/>
  <c r="H53" i="1"/>
  <c r="B53" i="1"/>
  <c r="C53" i="1" s="1"/>
  <c r="B52" i="1"/>
  <c r="C52" i="1" s="1"/>
  <c r="H50" i="1"/>
  <c r="B50" i="1"/>
  <c r="C50" i="1" s="1"/>
  <c r="H47" i="1"/>
  <c r="B47" i="1"/>
  <c r="C47" i="1" s="1"/>
  <c r="H45" i="1"/>
  <c r="B45" i="1"/>
  <c r="C45" i="1" s="1"/>
  <c r="H42" i="1"/>
  <c r="B42" i="1"/>
  <c r="C42" i="1" s="1"/>
  <c r="H41" i="1"/>
  <c r="B41" i="1"/>
  <c r="C41" i="1" s="1"/>
  <c r="H40" i="1"/>
  <c r="B40" i="1"/>
  <c r="C40" i="1" s="1"/>
  <c r="H39" i="1"/>
  <c r="B39" i="1"/>
  <c r="C39" i="1" s="1"/>
  <c r="H37" i="1"/>
  <c r="B37" i="1"/>
  <c r="C37" i="1" s="1"/>
  <c r="H36" i="1"/>
  <c r="B36" i="1"/>
  <c r="C36" i="1" s="1"/>
  <c r="H35" i="1"/>
  <c r="B35" i="1"/>
  <c r="C35" i="1" s="1"/>
  <c r="H34" i="1"/>
  <c r="B34" i="1"/>
  <c r="C34" i="1" s="1"/>
  <c r="H33" i="1"/>
  <c r="B33" i="1"/>
  <c r="C33" i="1" s="1"/>
  <c r="H32" i="1"/>
  <c r="B32" i="1"/>
  <c r="C32" i="1" s="1"/>
  <c r="H31" i="1"/>
  <c r="B31" i="1"/>
  <c r="C31" i="1" s="1"/>
  <c r="H30" i="1"/>
  <c r="B30" i="1"/>
  <c r="C30" i="1" s="1"/>
  <c r="H28" i="1"/>
  <c r="B28" i="1"/>
  <c r="C28" i="1" s="1"/>
  <c r="H27" i="1"/>
  <c r="B27" i="1"/>
  <c r="C27" i="1" s="1"/>
  <c r="H26" i="1"/>
  <c r="B26" i="1"/>
  <c r="C26" i="1" s="1"/>
  <c r="H25" i="1"/>
  <c r="B25" i="1"/>
  <c r="C25" i="1" s="1"/>
  <c r="H24" i="1"/>
  <c r="B24" i="1"/>
  <c r="C24" i="1" s="1"/>
  <c r="C58" i="1" l="1"/>
  <c r="C61" i="1" s="1"/>
  <c r="C64" i="1" s="1"/>
  <c r="C59" i="1"/>
  <c r="C62" i="1" s="1"/>
  <c r="H66" i="1"/>
  <c r="H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Laurent:</t>
        </r>
        <r>
          <rPr>
            <sz val="9"/>
            <color indexed="81"/>
            <rFont val="Tahoma"/>
            <family val="2"/>
          </rPr>
          <t xml:space="preserve">
si plus de 20 à 39 articles indiquer "b" dans la case</t>
        </r>
      </text>
    </comment>
  </commentList>
</comments>
</file>

<file path=xl/sharedStrings.xml><?xml version="1.0" encoding="utf-8"?>
<sst xmlns="http://schemas.openxmlformats.org/spreadsheetml/2006/main" count="158" uniqueCount="127">
  <si>
    <t>Noms, prénoms :</t>
  </si>
  <si>
    <t>Vous devez indiquer : votre nom, prénom,  la taille et la quantité voulue sur chaque article (tableau ci-dessous).</t>
  </si>
  <si>
    <t>Le calcul de la somme due est fait automatiquement. Envoyer le fichier à l'adresse suivante (gestion plus facile) :</t>
  </si>
  <si>
    <t>Pour les tailles vérifiez avec vos différents vetements. Les concordances des tailles sur le tableau ci-dessus</t>
  </si>
  <si>
    <t>Faites un cheque du montant du à l'ordre du VCBS &amp; déposez dans ma boite aux lettres ou courrier (adresse ci-dessus)</t>
  </si>
  <si>
    <t>OU</t>
  </si>
  <si>
    <t>Faites un virement sur le compte Caisse d’Epargne VCBS (IBAN : FR76 1751 5900 0008 4209 6891 251)</t>
  </si>
  <si>
    <t>Mail à faire (adresse ci-dessus) pour informé du virement fait</t>
  </si>
  <si>
    <t>Part du VCBS sur les accessoires :</t>
  </si>
  <si>
    <t>Prix base</t>
  </si>
  <si>
    <t>Part du VCBS sur un haut :</t>
  </si>
  <si>
    <t>20 à 39</t>
  </si>
  <si>
    <t>10 à 19</t>
  </si>
  <si>
    <t>Part du VCBS sur un bas :</t>
  </si>
  <si>
    <t>Prix HT</t>
  </si>
  <si>
    <t>Prix TTC</t>
  </si>
  <si>
    <t>Code</t>
  </si>
  <si>
    <t>Haut Femme</t>
  </si>
  <si>
    <t>Taille</t>
  </si>
  <si>
    <t>Qté</t>
  </si>
  <si>
    <t>Coût adhérent</t>
  </si>
  <si>
    <t>H10FFRHU</t>
  </si>
  <si>
    <t>Maillot manche courtes femme fermeture integrale</t>
  </si>
  <si>
    <t>H32FRHU</t>
  </si>
  <si>
    <t>Maillot sans manche femme fermeture integrale</t>
  </si>
  <si>
    <t>H104FFRHU</t>
  </si>
  <si>
    <t>Maillot manche coutes femme fi poche poitrine zipée</t>
  </si>
  <si>
    <t>H20FYA</t>
  </si>
  <si>
    <t>Maillot manche longues femme fermeture integrale</t>
  </si>
  <si>
    <t>H204FYA</t>
  </si>
  <si>
    <t>Maillot manche longues femme fi poche poitrine zipée</t>
  </si>
  <si>
    <t>Haut Mixte</t>
  </si>
  <si>
    <t>Maillot manches courtes pro+</t>
  </si>
  <si>
    <t>H18CXHU</t>
  </si>
  <si>
    <t>Maillot manches courtes Proskin</t>
  </si>
  <si>
    <t>H10FRHU</t>
  </si>
  <si>
    <t>Maillot manches courtes</t>
  </si>
  <si>
    <t>Maillot manches longues pro+</t>
  </si>
  <si>
    <t>H20YA</t>
  </si>
  <si>
    <t>Maillot manches longues</t>
  </si>
  <si>
    <t>H90TE</t>
  </si>
  <si>
    <t>Chasuble winstopper poches</t>
  </si>
  <si>
    <t>H668TE</t>
  </si>
  <si>
    <t>Coupe vent imperméable</t>
  </si>
  <si>
    <t>H86TEYA</t>
  </si>
  <si>
    <t>Veste Mi Saison</t>
  </si>
  <si>
    <t>Blouson Hiver</t>
  </si>
  <si>
    <t>C16HCXZA</t>
  </si>
  <si>
    <t>Combinaison manches courtes poches (cuissards pro+)</t>
  </si>
  <si>
    <t>Combinaison chrono manches longues peau gel HP</t>
  </si>
  <si>
    <t>Bas Femme</t>
  </si>
  <si>
    <t>B401HZASH</t>
  </si>
  <si>
    <t>Cuissard à bretelles pro+ gel HP (préciser coupe fem.)</t>
  </si>
  <si>
    <t>B125NZASH</t>
  </si>
  <si>
    <t>Cuissard sans bretelle femme bandes cotés finition gripp</t>
  </si>
  <si>
    <t>Bas Mixte</t>
  </si>
  <si>
    <t>Cuissard à bretelles pro+ gel HP</t>
  </si>
  <si>
    <t>B605HSRDO</t>
  </si>
  <si>
    <t>Collant à bretelles ifac gel hp</t>
  </si>
  <si>
    <t>B505HZASH</t>
  </si>
  <si>
    <t>Corsaire à bretelles coupe ifac gel hp</t>
  </si>
  <si>
    <t>Acessoires</t>
  </si>
  <si>
    <t>B67DO</t>
  </si>
  <si>
    <t>Collant echauffement (noir, inscription vcbs)</t>
  </si>
  <si>
    <t>A57DO</t>
  </si>
  <si>
    <r>
      <t xml:space="preserve">Manchettes (min. 10 par cde) </t>
    </r>
    <r>
      <rPr>
        <b/>
        <sz val="8"/>
        <color theme="3"/>
        <rFont val="Arial"/>
        <family val="2"/>
      </rPr>
      <t>Taille P ou G</t>
    </r>
  </si>
  <si>
    <t>A58DO</t>
  </si>
  <si>
    <r>
      <t xml:space="preserve">Jambieres (min. 10 par cde) </t>
    </r>
    <r>
      <rPr>
        <b/>
        <sz val="8"/>
        <color theme="3"/>
        <rFont val="Arial"/>
        <family val="2"/>
      </rPr>
      <t>Taille P ou G</t>
    </r>
  </si>
  <si>
    <t>A30</t>
  </si>
  <si>
    <r>
      <t xml:space="preserve">Gants été (min. 10 par cde) </t>
    </r>
    <r>
      <rPr>
        <b/>
        <sz val="8"/>
        <color theme="8" tint="-0.499984740745262"/>
        <rFont val="Arial"/>
        <family val="2"/>
      </rPr>
      <t>Taille XS à 2XL</t>
    </r>
  </si>
  <si>
    <t>Noret (chiffre) - Tailles dispo</t>
  </si>
  <si>
    <t>Total :</t>
  </si>
  <si>
    <t>XXS</t>
  </si>
  <si>
    <t>XS</t>
  </si>
  <si>
    <t>S</t>
  </si>
  <si>
    <t>P</t>
  </si>
  <si>
    <t>M</t>
  </si>
  <si>
    <t>L</t>
  </si>
  <si>
    <t>G</t>
  </si>
  <si>
    <t>XL</t>
  </si>
  <si>
    <t>2XL</t>
  </si>
  <si>
    <t>3XL</t>
  </si>
  <si>
    <t>4XL</t>
  </si>
  <si>
    <t xml:space="preserve">Nota : </t>
  </si>
  <si>
    <t>Pour les nouveaux adhérents (licence FF Vélo), le club offre un nouveau maillot avec l'adhésion (base du model H10FRHU)</t>
  </si>
  <si>
    <t>Ex : 1 maillot H15CHU 30,16€ + 1 cuissard B401HZASH 41,28€ = 71,44€ - 26,20 = 45,24€</t>
  </si>
  <si>
    <t>Pour les nouveaux adhérents (licence FSGT), le club offre un nouveau maillot avec l'adhésion (base du model H10FRHU).</t>
  </si>
  <si>
    <t>La cde minimum est de 2 maillots et un cuissard</t>
  </si>
  <si>
    <t>Ex : 2 maillots H15CHU 60,32€ + 1 cuissard B401HZASH 41,28€ = 101,60€ - 26,20 = 75,40€</t>
  </si>
  <si>
    <t>Réduction nouvel adhérent</t>
  </si>
  <si>
    <t>Se référer au total nouvel adhérent</t>
  </si>
  <si>
    <t>B521NZASH</t>
  </si>
  <si>
    <t>Corsaire sans bretelle femmes bandes côtés (gel HP)</t>
  </si>
  <si>
    <t>Total nouvel adhérent uniquement</t>
  </si>
  <si>
    <t>Cuissard à bretelles Elite</t>
  </si>
  <si>
    <t>presidentvcbs@gmail.com</t>
  </si>
  <si>
    <t>M.Igor BEYER</t>
  </si>
  <si>
    <t>25 bis rue Vigier</t>
  </si>
  <si>
    <t>91600 Savigny Sur Orge</t>
  </si>
  <si>
    <t>Cde des nouvellles tenues VCBS ( Le tout avant le 30 novembre 2021)</t>
  </si>
  <si>
    <t>B415MZASH</t>
  </si>
  <si>
    <t>A36</t>
  </si>
  <si>
    <t>A46WB13</t>
  </si>
  <si>
    <t>Socquettes</t>
  </si>
  <si>
    <t>Gants hiver (min. 10 par cde) Taille S à XL</t>
  </si>
  <si>
    <t>A86</t>
  </si>
  <si>
    <t>Casquette</t>
  </si>
  <si>
    <t>Tour de cou</t>
  </si>
  <si>
    <t>A84NI</t>
  </si>
  <si>
    <t>Bonnet : Passe montagne</t>
  </si>
  <si>
    <t>A82IDYA</t>
  </si>
  <si>
    <t>A83FR</t>
  </si>
  <si>
    <t>Bandana été</t>
  </si>
  <si>
    <t>H85TEYA</t>
  </si>
  <si>
    <t>Veste Mi Saison 3 en 1 manches amovibles</t>
  </si>
  <si>
    <t>B6301HSRDO</t>
  </si>
  <si>
    <t>Cuissard mi-saison</t>
  </si>
  <si>
    <t>C28HBOZA</t>
  </si>
  <si>
    <t>Combinaison vitesse manches longues peau gel HP</t>
  </si>
  <si>
    <t xml:space="preserve">Catalogue en ligne : </t>
  </si>
  <si>
    <t>https://fr.calameo.com/read/006110645a1710e8d6c41?page=1</t>
  </si>
  <si>
    <t>H15CAHU</t>
  </si>
  <si>
    <t>H25YA</t>
  </si>
  <si>
    <t>H70PA</t>
  </si>
  <si>
    <t>H75PAVE</t>
  </si>
  <si>
    <t>Blouson compétition</t>
  </si>
  <si>
    <t>C23HSIZA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</si>
</sst>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Cambria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theme="8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 tint="-0.499984740745262"/>
      <name val="Arial"/>
      <family val="2"/>
    </font>
    <font>
      <sz val="8"/>
      <name val="Arial"/>
      <family val="2"/>
    </font>
    <font>
      <sz val="9"/>
      <color theme="1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44" fontId="2" fillId="0" borderId="0" xfId="1" applyFont="1"/>
    <xf numFmtId="0" fontId="2" fillId="0" borderId="0" xfId="0" applyFont="1"/>
    <xf numFmtId="44" fontId="3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6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3" borderId="0" xfId="0" applyFont="1" applyFill="1" applyAlignment="1">
      <alignment horizontal="right"/>
    </xf>
    <xf numFmtId="44" fontId="2" fillId="3" borderId="0" xfId="1" applyFont="1" applyFill="1"/>
    <xf numFmtId="44" fontId="2" fillId="0" borderId="0" xfId="1" applyFont="1" applyAlignment="1">
      <alignment horizontal="center"/>
    </xf>
    <xf numFmtId="9" fontId="2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4" fontId="2" fillId="3" borderId="0" xfId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4" fontId="4" fillId="2" borderId="11" xfId="1" applyFont="1" applyFill="1" applyBorder="1"/>
    <xf numFmtId="44" fontId="2" fillId="2" borderId="6" xfId="1" applyFont="1" applyFill="1" applyBorder="1"/>
    <xf numFmtId="44" fontId="2" fillId="2" borderId="7" xfId="1" applyFont="1" applyFill="1" applyBorder="1"/>
    <xf numFmtId="44" fontId="2" fillId="0" borderId="12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1" applyFont="1" applyBorder="1"/>
    <xf numFmtId="44" fontId="2" fillId="0" borderId="13" xfId="1" applyFont="1" applyBorder="1"/>
    <xf numFmtId="44" fontId="2" fillId="2" borderId="8" xfId="1" applyFont="1" applyFill="1" applyBorder="1"/>
    <xf numFmtId="44" fontId="2" fillId="2" borderId="10" xfId="1" applyFont="1" applyFill="1" applyBorder="1"/>
    <xf numFmtId="44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4" fontId="2" fillId="0" borderId="14" xfId="1" applyFont="1" applyBorder="1"/>
    <xf numFmtId="44" fontId="2" fillId="2" borderId="0" xfId="1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2" fillId="0" borderId="0" xfId="1" applyNumberFormat="1" applyFont="1"/>
    <xf numFmtId="0" fontId="2" fillId="4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44" fontId="12" fillId="0" borderId="0" xfId="1" applyFont="1"/>
    <xf numFmtId="44" fontId="4" fillId="2" borderId="0" xfId="1" applyFont="1" applyFill="1"/>
    <xf numFmtId="0" fontId="2" fillId="0" borderId="6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44" fontId="13" fillId="3" borderId="0" xfId="1" applyFont="1" applyFill="1"/>
    <xf numFmtId="8" fontId="2" fillId="2" borderId="6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0" xfId="2" applyAlignment="1">
      <alignment horizontal="left"/>
    </xf>
    <xf numFmtId="0" fontId="2" fillId="0" borderId="6" xfId="0" applyFont="1" applyBorder="1" applyAlignment="1">
      <alignment horizontal="center"/>
    </xf>
    <xf numFmtId="0" fontId="14" fillId="0" borderId="0" xfId="0" applyFont="1"/>
    <xf numFmtId="0" fontId="14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3" fillId="2" borderId="0" xfId="1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identvcbs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9"/>
  <sheetViews>
    <sheetView tabSelected="1" topLeftCell="A13" workbookViewId="0">
      <selection activeCell="E30" sqref="E30:E43"/>
    </sheetView>
  </sheetViews>
  <sheetFormatPr baseColWidth="10" defaultColWidth="11.5546875" defaultRowHeight="10.199999999999999" x14ac:dyDescent="0.2"/>
  <cols>
    <col min="1" max="2" width="8.88671875" style="1" bestFit="1" customWidth="1"/>
    <col min="3" max="3" width="9.88671875" style="2" bestFit="1" customWidth="1"/>
    <col min="4" max="4" width="10" style="5" bestFit="1" customWidth="1"/>
    <col min="5" max="5" width="39.6640625" style="2" bestFit="1" customWidth="1"/>
    <col min="6" max="6" width="6.6640625" style="2" bestFit="1" customWidth="1"/>
    <col min="7" max="7" width="4.109375" style="5" bestFit="1" customWidth="1"/>
    <col min="8" max="8" width="14.6640625" style="1" bestFit="1" customWidth="1"/>
    <col min="9" max="16384" width="11.5546875" style="2"/>
  </cols>
  <sheetData>
    <row r="2" spans="1:6" s="2" customFormat="1" ht="17.399999999999999" x14ac:dyDescent="0.3">
      <c r="A2" s="1"/>
      <c r="C2" s="3" t="s">
        <v>0</v>
      </c>
      <c r="D2" s="76"/>
      <c r="E2" s="77"/>
    </row>
    <row r="3" spans="1:6" s="2" customFormat="1" x14ac:dyDescent="0.2">
      <c r="A3" s="1"/>
      <c r="C3" s="4"/>
      <c r="D3" s="5"/>
    </row>
    <row r="4" spans="1:6" s="2" customFormat="1" x14ac:dyDescent="0.2">
      <c r="A4" s="6" t="s">
        <v>1</v>
      </c>
      <c r="B4" s="5"/>
      <c r="C4" s="5"/>
      <c r="D4" s="5"/>
    </row>
    <row r="5" spans="1:6" s="2" customFormat="1" x14ac:dyDescent="0.2">
      <c r="A5" s="7" t="s">
        <v>2</v>
      </c>
      <c r="B5" s="5"/>
      <c r="C5" s="5"/>
      <c r="D5" s="5"/>
    </row>
    <row r="6" spans="1:6" s="2" customFormat="1" x14ac:dyDescent="0.2">
      <c r="D6" s="5"/>
    </row>
    <row r="7" spans="1:6" s="2" customFormat="1" ht="13.2" x14ac:dyDescent="0.25">
      <c r="A7" s="1"/>
      <c r="B7" s="71" t="s">
        <v>95</v>
      </c>
      <c r="D7" s="5"/>
      <c r="E7" s="7" t="s">
        <v>96</v>
      </c>
      <c r="F7" s="5"/>
    </row>
    <row r="8" spans="1:6" s="2" customFormat="1" x14ac:dyDescent="0.2">
      <c r="A8" s="1"/>
      <c r="B8" s="5"/>
      <c r="C8" s="8"/>
      <c r="D8" s="5"/>
      <c r="E8" s="7" t="s">
        <v>97</v>
      </c>
      <c r="F8" s="5"/>
    </row>
    <row r="9" spans="1:6" s="2" customFormat="1" x14ac:dyDescent="0.2">
      <c r="A9" s="1"/>
      <c r="B9" s="5"/>
      <c r="C9" s="8"/>
      <c r="D9" s="5"/>
      <c r="E9" s="7" t="s">
        <v>98</v>
      </c>
      <c r="F9" s="5"/>
    </row>
    <row r="10" spans="1:6" s="2" customFormat="1" x14ac:dyDescent="0.2">
      <c r="A10" s="1"/>
      <c r="B10" s="5"/>
      <c r="C10" s="8"/>
      <c r="D10" s="5"/>
    </row>
    <row r="11" spans="1:6" s="2" customFormat="1" x14ac:dyDescent="0.2">
      <c r="A11" s="9" t="s">
        <v>3</v>
      </c>
      <c r="B11" s="5"/>
      <c r="C11" s="5"/>
      <c r="D11" s="5"/>
    </row>
    <row r="12" spans="1:6" s="2" customFormat="1" x14ac:dyDescent="0.2">
      <c r="A12" s="10"/>
      <c r="B12" s="5"/>
      <c r="C12" s="5"/>
      <c r="D12" s="5"/>
    </row>
    <row r="13" spans="1:6" s="2" customFormat="1" x14ac:dyDescent="0.2">
      <c r="A13" s="11" t="s">
        <v>4</v>
      </c>
      <c r="B13" s="12"/>
      <c r="C13" s="12"/>
      <c r="D13" s="12"/>
      <c r="E13" s="13"/>
      <c r="F13" s="14"/>
    </row>
    <row r="14" spans="1:6" s="2" customFormat="1" x14ac:dyDescent="0.2">
      <c r="A14" s="78" t="s">
        <v>5</v>
      </c>
      <c r="B14" s="79"/>
      <c r="C14" s="79"/>
      <c r="D14" s="79"/>
      <c r="E14" s="79"/>
      <c r="F14" s="15"/>
    </row>
    <row r="15" spans="1:6" s="2" customFormat="1" x14ac:dyDescent="0.2">
      <c r="A15" s="16" t="s">
        <v>6</v>
      </c>
      <c r="B15" s="17"/>
      <c r="C15" s="17"/>
      <c r="D15" s="17"/>
      <c r="E15" s="18"/>
      <c r="F15" s="15"/>
    </row>
    <row r="16" spans="1:6" s="2" customFormat="1" x14ac:dyDescent="0.2">
      <c r="A16" s="19"/>
      <c r="B16" s="20" t="s">
        <v>7</v>
      </c>
      <c r="C16" s="21"/>
      <c r="D16" s="21"/>
      <c r="E16" s="22"/>
      <c r="F16" s="23"/>
    </row>
    <row r="17" spans="1:16" ht="19.8" customHeight="1" x14ac:dyDescent="0.2">
      <c r="A17" s="9"/>
      <c r="C17" s="61" t="s">
        <v>119</v>
      </c>
      <c r="D17" s="9" t="s">
        <v>120</v>
      </c>
    </row>
    <row r="18" spans="1:16" ht="17.399999999999999" x14ac:dyDescent="0.3">
      <c r="A18" s="80" t="s">
        <v>99</v>
      </c>
      <c r="B18" s="80"/>
      <c r="C18" s="80"/>
      <c r="D18" s="80"/>
      <c r="E18" s="80"/>
      <c r="F18" s="80"/>
      <c r="G18" s="80"/>
      <c r="H18" s="80"/>
    </row>
    <row r="20" spans="1:16" x14ac:dyDescent="0.2">
      <c r="E20" s="24" t="s">
        <v>8</v>
      </c>
      <c r="F20" s="25">
        <v>10</v>
      </c>
    </row>
    <row r="21" spans="1:16" x14ac:dyDescent="0.2">
      <c r="A21" s="26" t="s">
        <v>9</v>
      </c>
      <c r="B21" s="27">
        <v>0.1</v>
      </c>
      <c r="C21" s="28">
        <v>0.2</v>
      </c>
      <c r="E21" s="24" t="s">
        <v>10</v>
      </c>
      <c r="F21" s="29">
        <v>20</v>
      </c>
    </row>
    <row r="22" spans="1:16" x14ac:dyDescent="0.2">
      <c r="A22" s="26" t="s">
        <v>11</v>
      </c>
      <c r="B22" s="26" t="s">
        <v>12</v>
      </c>
      <c r="C22" s="30"/>
      <c r="E22" s="24" t="s">
        <v>13</v>
      </c>
      <c r="F22" s="29">
        <v>30</v>
      </c>
    </row>
    <row r="23" spans="1:16" x14ac:dyDescent="0.2">
      <c r="A23" s="31" t="s">
        <v>14</v>
      </c>
      <c r="B23" s="32" t="s">
        <v>14</v>
      </c>
      <c r="C23" s="33" t="s">
        <v>15</v>
      </c>
      <c r="D23" s="34" t="s">
        <v>16</v>
      </c>
      <c r="E23" s="35" t="s">
        <v>17</v>
      </c>
      <c r="F23" s="36" t="s">
        <v>18</v>
      </c>
      <c r="G23" s="36" t="s">
        <v>19</v>
      </c>
      <c r="H23" s="37" t="s">
        <v>20</v>
      </c>
    </row>
    <row r="24" spans="1:16" x14ac:dyDescent="0.2">
      <c r="A24" s="38">
        <v>37</v>
      </c>
      <c r="B24" s="39">
        <f>A24+(A24*$B$21)</f>
        <v>40.700000000000003</v>
      </c>
      <c r="C24" s="40">
        <f>IF($C$22="b",A24+(A24*$C$21),B24+(B24*$C$21))</f>
        <v>48.84</v>
      </c>
      <c r="D24" s="41" t="s">
        <v>21</v>
      </c>
      <c r="E24" s="15" t="s">
        <v>22</v>
      </c>
      <c r="F24" s="42"/>
      <c r="G24" s="42"/>
      <c r="H24" s="43">
        <f>IF(G24&gt;0,(C24*G24)-($F$21*G24),0)</f>
        <v>0</v>
      </c>
      <c r="M24" s="6"/>
      <c r="N24" s="5"/>
      <c r="O24" s="5"/>
      <c r="P24" s="5"/>
    </row>
    <row r="25" spans="1:16" x14ac:dyDescent="0.2">
      <c r="A25" s="38">
        <v>36.299999999999997</v>
      </c>
      <c r="B25" s="39">
        <f>A25+(A25*$B$21)</f>
        <v>39.93</v>
      </c>
      <c r="C25" s="40">
        <f t="shared" ref="C25:C28" si="0">IF($C$22="b",A25+(A25*$C$21),B25+(B25*$C$21))</f>
        <v>47.915999999999997</v>
      </c>
      <c r="D25" s="41" t="s">
        <v>23</v>
      </c>
      <c r="E25" s="15" t="s">
        <v>24</v>
      </c>
      <c r="F25" s="42"/>
      <c r="G25" s="42"/>
      <c r="H25" s="43">
        <f t="shared" ref="H25:H28" si="1">IF(G25&gt;0,(C25*G25)-($F$21*G25),0)</f>
        <v>0</v>
      </c>
      <c r="M25" s="7"/>
      <c r="N25" s="5"/>
      <c r="O25" s="5"/>
      <c r="P25" s="5"/>
    </row>
    <row r="26" spans="1:16" x14ac:dyDescent="0.2">
      <c r="A26" s="38">
        <v>41</v>
      </c>
      <c r="B26" s="39">
        <f>A26+(A26*$B$21)</f>
        <v>45.1</v>
      </c>
      <c r="C26" s="40">
        <f t="shared" si="0"/>
        <v>54.120000000000005</v>
      </c>
      <c r="D26" s="41" t="s">
        <v>25</v>
      </c>
      <c r="E26" s="15" t="s">
        <v>26</v>
      </c>
      <c r="F26" s="42"/>
      <c r="G26" s="42"/>
      <c r="H26" s="43">
        <f t="shared" si="1"/>
        <v>0</v>
      </c>
    </row>
    <row r="27" spans="1:16" x14ac:dyDescent="0.2">
      <c r="A27" s="38">
        <v>42</v>
      </c>
      <c r="B27" s="39">
        <f>A27+(A27*$B$21)</f>
        <v>46.2</v>
      </c>
      <c r="C27" s="40">
        <f t="shared" si="0"/>
        <v>55.440000000000005</v>
      </c>
      <c r="D27" s="41" t="s">
        <v>27</v>
      </c>
      <c r="E27" s="15" t="s">
        <v>28</v>
      </c>
      <c r="F27" s="42"/>
      <c r="G27" s="42"/>
      <c r="H27" s="43">
        <f t="shared" si="1"/>
        <v>0</v>
      </c>
      <c r="M27" s="1"/>
      <c r="N27" s="5"/>
      <c r="O27" s="8"/>
      <c r="P27" s="5"/>
    </row>
    <row r="28" spans="1:16" x14ac:dyDescent="0.2">
      <c r="A28" s="38">
        <v>46</v>
      </c>
      <c r="B28" s="39">
        <f>A28+(A28*$B$21)</f>
        <v>50.6</v>
      </c>
      <c r="C28" s="40">
        <f t="shared" si="0"/>
        <v>60.72</v>
      </c>
      <c r="D28" s="41" t="s">
        <v>29</v>
      </c>
      <c r="E28" s="15" t="s">
        <v>30</v>
      </c>
      <c r="F28" s="42"/>
      <c r="G28" s="42"/>
      <c r="H28" s="43">
        <f t="shared" si="1"/>
        <v>0</v>
      </c>
      <c r="M28" s="5"/>
      <c r="N28" s="5"/>
      <c r="O28" s="5"/>
      <c r="P28" s="5"/>
    </row>
    <row r="29" spans="1:16" x14ac:dyDescent="0.2">
      <c r="A29" s="31" t="s">
        <v>14</v>
      </c>
      <c r="B29" s="32" t="s">
        <v>14</v>
      </c>
      <c r="C29" s="33" t="s">
        <v>15</v>
      </c>
      <c r="D29" s="34" t="s">
        <v>16</v>
      </c>
      <c r="E29" s="35" t="s">
        <v>31</v>
      </c>
      <c r="F29" s="36" t="s">
        <v>18</v>
      </c>
      <c r="G29" s="36" t="s">
        <v>19</v>
      </c>
      <c r="H29" s="37" t="s">
        <v>20</v>
      </c>
      <c r="M29" s="9"/>
      <c r="N29" s="5"/>
      <c r="O29" s="5"/>
      <c r="P29" s="5"/>
    </row>
    <row r="30" spans="1:16" x14ac:dyDescent="0.2">
      <c r="A30" s="38">
        <v>39.5</v>
      </c>
      <c r="B30" s="39">
        <f t="shared" ref="B30:B42" si="2">A30+(A30*$B$21)</f>
        <v>43.45</v>
      </c>
      <c r="C30" s="40">
        <f>IF($C$22="b",A30+(A30*$C$21),B30+(B30*$C$21))</f>
        <v>52.14</v>
      </c>
      <c r="D30" s="72" t="s">
        <v>121</v>
      </c>
      <c r="E30" s="15" t="s">
        <v>32</v>
      </c>
      <c r="F30" s="42"/>
      <c r="G30" s="42"/>
      <c r="H30" s="43">
        <f t="shared" ref="H30:H43" si="3">IF(G30&gt;0,(C30*G30)-($F$21*G30),0)</f>
        <v>0</v>
      </c>
      <c r="M30" s="10"/>
      <c r="N30" s="5"/>
      <c r="O30" s="5"/>
      <c r="P30" s="5"/>
    </row>
    <row r="31" spans="1:16" x14ac:dyDescent="0.2">
      <c r="A31" s="38">
        <v>41.5</v>
      </c>
      <c r="B31" s="39">
        <f t="shared" si="2"/>
        <v>45.65</v>
      </c>
      <c r="C31" s="40">
        <f t="shared" ref="C31:C42" si="4">IF($C$22="b",A31+(A31*$C$21),B31+(B31*$C$21))</f>
        <v>54.78</v>
      </c>
      <c r="D31" s="72" t="s">
        <v>33</v>
      </c>
      <c r="E31" s="15" t="s">
        <v>34</v>
      </c>
      <c r="F31" s="42"/>
      <c r="G31" s="42"/>
      <c r="H31" s="43">
        <f t="shared" si="3"/>
        <v>0</v>
      </c>
      <c r="M31" s="7"/>
      <c r="N31" s="5"/>
      <c r="O31" s="5"/>
      <c r="P31" s="5"/>
    </row>
    <row r="32" spans="1:16" x14ac:dyDescent="0.2">
      <c r="A32" s="38">
        <v>37</v>
      </c>
      <c r="B32" s="39">
        <f t="shared" si="2"/>
        <v>40.700000000000003</v>
      </c>
      <c r="C32" s="40">
        <f t="shared" si="4"/>
        <v>48.84</v>
      </c>
      <c r="D32" s="72" t="s">
        <v>35</v>
      </c>
      <c r="E32" s="15" t="s">
        <v>36</v>
      </c>
      <c r="F32" s="42"/>
      <c r="G32" s="42"/>
      <c r="H32" s="43">
        <f t="shared" si="3"/>
        <v>0</v>
      </c>
      <c r="M32" s="9"/>
      <c r="N32" s="5"/>
      <c r="O32" s="5"/>
      <c r="P32" s="5"/>
    </row>
    <row r="33" spans="1:16" x14ac:dyDescent="0.2">
      <c r="A33" s="38">
        <v>44.5</v>
      </c>
      <c r="B33" s="39">
        <f t="shared" si="2"/>
        <v>48.95</v>
      </c>
      <c r="C33" s="40">
        <f t="shared" si="4"/>
        <v>58.74</v>
      </c>
      <c r="D33" s="72" t="s">
        <v>122</v>
      </c>
      <c r="E33" s="15" t="s">
        <v>37</v>
      </c>
      <c r="F33" s="42"/>
      <c r="G33" s="42"/>
      <c r="H33" s="43">
        <f t="shared" si="3"/>
        <v>0</v>
      </c>
      <c r="M33" s="1"/>
      <c r="N33" s="1"/>
      <c r="O33" s="5"/>
      <c r="P33" s="5"/>
    </row>
    <row r="34" spans="1:16" x14ac:dyDescent="0.2">
      <c r="A34" s="38">
        <v>42</v>
      </c>
      <c r="B34" s="39">
        <f t="shared" si="2"/>
        <v>46.2</v>
      </c>
      <c r="C34" s="40">
        <f t="shared" si="4"/>
        <v>55.440000000000005</v>
      </c>
      <c r="D34" s="72" t="s">
        <v>38</v>
      </c>
      <c r="E34" s="15" t="s">
        <v>39</v>
      </c>
      <c r="F34" s="42"/>
      <c r="G34" s="42"/>
      <c r="H34" s="43">
        <f t="shared" si="3"/>
        <v>0</v>
      </c>
      <c r="M34" s="5"/>
      <c r="N34" s="1"/>
      <c r="O34" s="7"/>
      <c r="P34" s="5"/>
    </row>
    <row r="35" spans="1:16" x14ac:dyDescent="0.2">
      <c r="A35" s="38">
        <v>45</v>
      </c>
      <c r="B35" s="39">
        <f t="shared" si="2"/>
        <v>49.5</v>
      </c>
      <c r="C35" s="40">
        <f t="shared" si="4"/>
        <v>59.4</v>
      </c>
      <c r="D35" s="72" t="s">
        <v>40</v>
      </c>
      <c r="E35" s="15" t="s">
        <v>41</v>
      </c>
      <c r="F35" s="42"/>
      <c r="G35" s="42"/>
      <c r="H35" s="43">
        <f t="shared" si="3"/>
        <v>0</v>
      </c>
      <c r="M35" s="5"/>
      <c r="N35" s="1"/>
      <c r="O35" s="7"/>
      <c r="P35" s="5"/>
    </row>
    <row r="36" spans="1:16" x14ac:dyDescent="0.2">
      <c r="A36" s="38">
        <v>57</v>
      </c>
      <c r="B36" s="39">
        <f t="shared" si="2"/>
        <v>62.7</v>
      </c>
      <c r="C36" s="40">
        <f t="shared" si="4"/>
        <v>75.240000000000009</v>
      </c>
      <c r="D36" s="72" t="s">
        <v>42</v>
      </c>
      <c r="E36" s="15" t="s">
        <v>43</v>
      </c>
      <c r="F36" s="42"/>
      <c r="G36" s="42"/>
      <c r="H36" s="43">
        <f t="shared" si="3"/>
        <v>0</v>
      </c>
      <c r="M36" s="1"/>
      <c r="N36" s="1"/>
      <c r="O36" s="7"/>
      <c r="P36" s="5"/>
    </row>
    <row r="37" spans="1:16" x14ac:dyDescent="0.2">
      <c r="A37" s="38">
        <v>59.9</v>
      </c>
      <c r="B37" s="39">
        <f t="shared" si="2"/>
        <v>65.89</v>
      </c>
      <c r="C37" s="40">
        <f t="shared" si="4"/>
        <v>79.067999999999998</v>
      </c>
      <c r="D37" s="72" t="s">
        <v>44</v>
      </c>
      <c r="E37" s="15" t="s">
        <v>45</v>
      </c>
      <c r="F37" s="42"/>
      <c r="G37" s="42"/>
      <c r="H37" s="43">
        <f t="shared" si="3"/>
        <v>0</v>
      </c>
    </row>
    <row r="38" spans="1:16" x14ac:dyDescent="0.2">
      <c r="A38" s="38">
        <v>79.900000000000006</v>
      </c>
      <c r="B38" s="39">
        <f t="shared" ref="B38" si="5">A38+(A38*$B$21)</f>
        <v>87.89</v>
      </c>
      <c r="C38" s="40">
        <f t="shared" ref="C38" si="6">IF($C$22="b",A38+(A38*$C$21),B38+(B38*$C$21))</f>
        <v>105.468</v>
      </c>
      <c r="D38" s="72" t="s">
        <v>113</v>
      </c>
      <c r="E38" s="15" t="s">
        <v>114</v>
      </c>
      <c r="F38" s="42"/>
      <c r="G38" s="42"/>
      <c r="H38" s="43">
        <f t="shared" si="3"/>
        <v>0</v>
      </c>
    </row>
    <row r="39" spans="1:16" x14ac:dyDescent="0.2">
      <c r="A39" s="38">
        <v>72</v>
      </c>
      <c r="B39" s="39">
        <f t="shared" si="2"/>
        <v>79.2</v>
      </c>
      <c r="C39" s="40">
        <f t="shared" si="4"/>
        <v>95.04</v>
      </c>
      <c r="D39" s="72" t="s">
        <v>123</v>
      </c>
      <c r="E39" s="15" t="s">
        <v>46</v>
      </c>
      <c r="F39" s="42"/>
      <c r="G39" s="42"/>
      <c r="H39" s="43">
        <f t="shared" si="3"/>
        <v>0</v>
      </c>
    </row>
    <row r="40" spans="1:16" x14ac:dyDescent="0.2">
      <c r="A40" s="38">
        <v>72</v>
      </c>
      <c r="B40" s="39">
        <f t="shared" si="2"/>
        <v>79.2</v>
      </c>
      <c r="C40" s="40">
        <f t="shared" si="4"/>
        <v>95.04</v>
      </c>
      <c r="D40" s="72" t="s">
        <v>124</v>
      </c>
      <c r="E40" s="15" t="s">
        <v>125</v>
      </c>
      <c r="F40" s="42"/>
      <c r="G40" s="42"/>
      <c r="H40" s="43">
        <f t="shared" si="3"/>
        <v>0</v>
      </c>
    </row>
    <row r="41" spans="1:16" x14ac:dyDescent="0.2">
      <c r="A41" s="38">
        <v>83.9</v>
      </c>
      <c r="B41" s="39">
        <f t="shared" si="2"/>
        <v>92.29</v>
      </c>
      <c r="C41" s="40">
        <f t="shared" si="4"/>
        <v>110.748</v>
      </c>
      <c r="D41" s="72" t="s">
        <v>47</v>
      </c>
      <c r="E41" s="15" t="s">
        <v>48</v>
      </c>
      <c r="F41" s="42"/>
      <c r="G41" s="42"/>
      <c r="H41" s="43">
        <f t="shared" si="3"/>
        <v>0</v>
      </c>
    </row>
    <row r="42" spans="1:16" x14ac:dyDescent="0.2">
      <c r="A42" s="38">
        <v>81.900000000000006</v>
      </c>
      <c r="B42" s="39">
        <f t="shared" si="2"/>
        <v>90.09</v>
      </c>
      <c r="C42" s="40">
        <f t="shared" si="4"/>
        <v>108.108</v>
      </c>
      <c r="D42" s="72" t="s">
        <v>126</v>
      </c>
      <c r="E42" s="15" t="s">
        <v>49</v>
      </c>
      <c r="F42" s="42"/>
      <c r="G42" s="42"/>
      <c r="H42" s="43">
        <f t="shared" si="3"/>
        <v>0</v>
      </c>
    </row>
    <row r="43" spans="1:16" x14ac:dyDescent="0.2">
      <c r="A43" s="38">
        <v>90</v>
      </c>
      <c r="B43" s="39">
        <f t="shared" ref="B43" si="7">A43+(A43*$B$21)</f>
        <v>99</v>
      </c>
      <c r="C43" s="40">
        <f t="shared" ref="C43" si="8">IF($C$22="b",A43+(A43*$C$21),B43+(B43*$C$21))</f>
        <v>118.8</v>
      </c>
      <c r="D43" s="5" t="s">
        <v>117</v>
      </c>
      <c r="E43" s="2" t="s">
        <v>118</v>
      </c>
      <c r="F43" s="42"/>
      <c r="G43" s="42"/>
      <c r="H43" s="43">
        <f t="shared" si="3"/>
        <v>0</v>
      </c>
    </row>
    <row r="44" spans="1:16" x14ac:dyDescent="0.2">
      <c r="A44" s="31" t="s">
        <v>14</v>
      </c>
      <c r="B44" s="32" t="s">
        <v>14</v>
      </c>
      <c r="C44" s="33" t="s">
        <v>15</v>
      </c>
      <c r="D44" s="34" t="s">
        <v>16</v>
      </c>
      <c r="E44" s="35" t="s">
        <v>50</v>
      </c>
      <c r="F44" s="36" t="s">
        <v>18</v>
      </c>
      <c r="G44" s="36" t="s">
        <v>19</v>
      </c>
      <c r="H44" s="37" t="s">
        <v>20</v>
      </c>
    </row>
    <row r="45" spans="1:16" x14ac:dyDescent="0.2">
      <c r="A45" s="38">
        <v>54</v>
      </c>
      <c r="B45" s="39">
        <f>A45+(A45*$B$21)</f>
        <v>59.4</v>
      </c>
      <c r="C45" s="40">
        <f>IF($C$22="b",A45+(A45*$C$21),B45+(B45*$C$21))</f>
        <v>71.28</v>
      </c>
      <c r="D45" s="41" t="s">
        <v>51</v>
      </c>
      <c r="E45" s="15" t="s">
        <v>52</v>
      </c>
      <c r="F45" s="42"/>
      <c r="G45" s="42"/>
      <c r="H45" s="43">
        <f>IF(G45&gt;0,(C45*G45)-($F$22*G45),0)</f>
        <v>0</v>
      </c>
    </row>
    <row r="46" spans="1:16" x14ac:dyDescent="0.2">
      <c r="A46" s="38">
        <v>45.9</v>
      </c>
      <c r="B46" s="39">
        <f>A46+(A46*$B$21)</f>
        <v>50.489999999999995</v>
      </c>
      <c r="C46" s="40">
        <f>IF($C$22="b",A46+(A46*$C$21),B46+(B46*$C$21))</f>
        <v>60.587999999999994</v>
      </c>
      <c r="D46" s="62" t="s">
        <v>91</v>
      </c>
      <c r="E46" s="15" t="s">
        <v>92</v>
      </c>
      <c r="F46" s="42"/>
      <c r="G46" s="42"/>
      <c r="H46" s="43">
        <f>IF(G46&gt;0,(C46*G46)-($F$22*G46),0)</f>
        <v>0</v>
      </c>
    </row>
    <row r="47" spans="1:16" x14ac:dyDescent="0.2">
      <c r="A47" s="38">
        <v>44.4</v>
      </c>
      <c r="B47" s="39">
        <f>A47+(A47*$B$21)</f>
        <v>48.839999999999996</v>
      </c>
      <c r="C47" s="40">
        <f>IF($C$22="b",A47+(A47*$C$21),B47+(B47*$C$21))</f>
        <v>58.607999999999997</v>
      </c>
      <c r="D47" s="41" t="s">
        <v>53</v>
      </c>
      <c r="E47" s="15" t="s">
        <v>54</v>
      </c>
      <c r="F47" s="42"/>
      <c r="G47" s="42"/>
      <c r="H47" s="43">
        <f>IF(G47&gt;0,(C47*G47)-($F$22*G47),0)</f>
        <v>0</v>
      </c>
    </row>
    <row r="48" spans="1:16" x14ac:dyDescent="0.2">
      <c r="A48" s="31" t="s">
        <v>14</v>
      </c>
      <c r="B48" s="32" t="s">
        <v>14</v>
      </c>
      <c r="C48" s="33" t="s">
        <v>15</v>
      </c>
      <c r="D48" s="34" t="s">
        <v>16</v>
      </c>
      <c r="E48" s="35" t="s">
        <v>55</v>
      </c>
      <c r="F48" s="36" t="s">
        <v>18</v>
      </c>
      <c r="G48" s="36" t="s">
        <v>19</v>
      </c>
      <c r="H48" s="37" t="s">
        <v>20</v>
      </c>
    </row>
    <row r="49" spans="1:8" x14ac:dyDescent="0.2">
      <c r="A49" s="69">
        <v>83</v>
      </c>
      <c r="B49" s="39">
        <f>A49+(A49*$B$21)</f>
        <v>91.3</v>
      </c>
      <c r="C49" s="40">
        <f>IF($C$22="b",A49+(A49*$C$21),B49+(B49*$C$21))</f>
        <v>109.56</v>
      </c>
      <c r="D49" s="65" t="s">
        <v>100</v>
      </c>
      <c r="E49" s="15" t="s">
        <v>94</v>
      </c>
      <c r="F49" s="42"/>
      <c r="G49" s="42"/>
      <c r="H49" s="43">
        <f t="shared" ref="H49" si="9">IF(G49&gt;0,(C49*G49)-($F$22*G49),0)</f>
        <v>0</v>
      </c>
    </row>
    <row r="50" spans="1:8" x14ac:dyDescent="0.2">
      <c r="A50" s="38">
        <v>54</v>
      </c>
      <c r="B50" s="39">
        <f>A50+(A50*$B$21)</f>
        <v>59.4</v>
      </c>
      <c r="C50" s="40">
        <f>IF($C$22="b",A50+(A50*$C$21),B50+(B50*$C$21))</f>
        <v>71.28</v>
      </c>
      <c r="D50" s="41" t="s">
        <v>51</v>
      </c>
      <c r="E50" s="15" t="s">
        <v>56</v>
      </c>
      <c r="F50" s="42"/>
      <c r="G50" s="42"/>
      <c r="H50" s="43">
        <f t="shared" ref="H50:H53" si="10">IF(G50&gt;0,(C50*G50)-($F$22*G50),0)</f>
        <v>0</v>
      </c>
    </row>
    <row r="51" spans="1:8" x14ac:dyDescent="0.2">
      <c r="A51" s="38">
        <v>58.9</v>
      </c>
      <c r="B51" s="39">
        <f>A51+(A51*$B$21)</f>
        <v>64.789999999999992</v>
      </c>
      <c r="C51" s="40">
        <f>IF($C$22="b",A51+(A51*$C$21),B51+(B51*$C$21))</f>
        <v>77.74799999999999</v>
      </c>
      <c r="D51" s="70" t="s">
        <v>115</v>
      </c>
      <c r="E51" s="15" t="s">
        <v>116</v>
      </c>
      <c r="F51" s="42"/>
      <c r="G51" s="42"/>
      <c r="H51" s="43">
        <f t="shared" si="10"/>
        <v>0</v>
      </c>
    </row>
    <row r="52" spans="1:8" x14ac:dyDescent="0.2">
      <c r="A52" s="38">
        <v>66.900000000000006</v>
      </c>
      <c r="B52" s="39">
        <f>A52+(A52*$B$21)</f>
        <v>73.59</v>
      </c>
      <c r="C52" s="40">
        <f t="shared" ref="C52:C53" si="11">IF($C$22="b",A52+(A52*$C$21),B52+(B52*$C$21))</f>
        <v>88.308000000000007</v>
      </c>
      <c r="D52" s="41" t="s">
        <v>57</v>
      </c>
      <c r="E52" s="15" t="s">
        <v>58</v>
      </c>
      <c r="F52" s="42"/>
      <c r="G52" s="42"/>
      <c r="H52" s="43">
        <f t="shared" si="10"/>
        <v>0</v>
      </c>
    </row>
    <row r="53" spans="1:8" x14ac:dyDescent="0.2">
      <c r="A53" s="38">
        <v>55.3</v>
      </c>
      <c r="B53" s="39">
        <f>A53+(A53*$B$21)</f>
        <v>60.83</v>
      </c>
      <c r="C53" s="40">
        <f t="shared" si="11"/>
        <v>72.995999999999995</v>
      </c>
      <c r="D53" s="41" t="s">
        <v>59</v>
      </c>
      <c r="E53" s="15" t="s">
        <v>60</v>
      </c>
      <c r="F53" s="42"/>
      <c r="G53" s="42"/>
      <c r="H53" s="43">
        <f t="shared" si="10"/>
        <v>0</v>
      </c>
    </row>
    <row r="54" spans="1:8" x14ac:dyDescent="0.2">
      <c r="A54" s="31" t="s">
        <v>14</v>
      </c>
      <c r="B54" s="32" t="s">
        <v>14</v>
      </c>
      <c r="C54" s="33" t="s">
        <v>15</v>
      </c>
      <c r="D54" s="34" t="s">
        <v>16</v>
      </c>
      <c r="E54" s="35" t="s">
        <v>61</v>
      </c>
      <c r="F54" s="36" t="s">
        <v>18</v>
      </c>
      <c r="G54" s="36" t="s">
        <v>19</v>
      </c>
      <c r="H54" s="37" t="s">
        <v>20</v>
      </c>
    </row>
    <row r="55" spans="1:8" x14ac:dyDescent="0.2">
      <c r="A55" s="38">
        <v>41</v>
      </c>
      <c r="B55" s="39">
        <f>A55+(A55*$B$21)</f>
        <v>45.1</v>
      </c>
      <c r="C55" s="40">
        <f>IF($C$22="b",A55+(A55*$C$21),B55+(B55*$C$21))</f>
        <v>54.120000000000005</v>
      </c>
      <c r="D55" s="72" t="s">
        <v>62</v>
      </c>
      <c r="E55" s="15" t="s">
        <v>63</v>
      </c>
      <c r="F55" s="42"/>
      <c r="G55" s="42"/>
      <c r="H55" s="44">
        <f>IF(G55&gt;0,(C55*G55)-($F$22*G55),0)</f>
        <v>0</v>
      </c>
    </row>
    <row r="56" spans="1:8" x14ac:dyDescent="0.2">
      <c r="A56" s="38">
        <v>14</v>
      </c>
      <c r="B56" s="39">
        <f>A56</f>
        <v>14</v>
      </c>
      <c r="C56" s="40">
        <f t="shared" ref="C56" si="12">IF(C54="b",A56+(A56*$C$21),B56+(B56*$C$21))</f>
        <v>16.8</v>
      </c>
      <c r="D56" s="72" t="s">
        <v>64</v>
      </c>
      <c r="E56" s="15" t="s">
        <v>65</v>
      </c>
      <c r="F56" s="42"/>
      <c r="G56" s="42"/>
      <c r="H56" s="43">
        <f>IF(G56&gt;0,(C56*G56)-($F$20*G56),0)</f>
        <v>0</v>
      </c>
    </row>
    <row r="57" spans="1:8" ht="11.4" x14ac:dyDescent="0.2">
      <c r="A57" s="38">
        <v>8.5</v>
      </c>
      <c r="B57" s="39">
        <f>A57</f>
        <v>8.5</v>
      </c>
      <c r="C57" s="40">
        <f t="shared" ref="C57" si="13">IF(C55="b",A57+(A57*$C$21),B57+(B57*$C$21))</f>
        <v>10.199999999999999</v>
      </c>
      <c r="D57" s="82" t="s">
        <v>102</v>
      </c>
      <c r="E57" s="73" t="s">
        <v>103</v>
      </c>
      <c r="F57" s="42"/>
      <c r="G57" s="42"/>
      <c r="H57" s="43">
        <f t="shared" ref="H57:H64" si="14">IF(G57&gt;0,(C57*G57)-($F$20*G57),0)</f>
        <v>0</v>
      </c>
    </row>
    <row r="58" spans="1:8" x14ac:dyDescent="0.2">
      <c r="A58" s="38">
        <v>18</v>
      </c>
      <c r="B58" s="39">
        <f t="shared" ref="B58:B59" si="15">A58</f>
        <v>18</v>
      </c>
      <c r="C58" s="40">
        <f>IF(C55="b",A58+(A58*$C$21),B58+(B58*$C$21))</f>
        <v>21.6</v>
      </c>
      <c r="D58" s="72" t="s">
        <v>66</v>
      </c>
      <c r="E58" s="15" t="s">
        <v>67</v>
      </c>
      <c r="F58" s="42"/>
      <c r="G58" s="42"/>
      <c r="H58" s="43">
        <f t="shared" si="14"/>
        <v>0</v>
      </c>
    </row>
    <row r="59" spans="1:8" x14ac:dyDescent="0.2">
      <c r="A59" s="38">
        <v>17.25</v>
      </c>
      <c r="B59" s="39">
        <f t="shared" si="15"/>
        <v>17.25</v>
      </c>
      <c r="C59" s="40">
        <f>IF(C56="b",A59+(A59*$C$21),B59+(B59*$C$21))</f>
        <v>20.7</v>
      </c>
      <c r="D59" s="72" t="s">
        <v>68</v>
      </c>
      <c r="E59" s="15" t="s">
        <v>69</v>
      </c>
      <c r="F59" s="42"/>
      <c r="G59" s="42"/>
      <c r="H59" s="43">
        <f t="shared" si="14"/>
        <v>0</v>
      </c>
    </row>
    <row r="60" spans="1:8" x14ac:dyDescent="0.2">
      <c r="A60" s="38">
        <v>24.15</v>
      </c>
      <c r="B60" s="39">
        <f t="shared" ref="B60:B64" si="16">A60</f>
        <v>24.15</v>
      </c>
      <c r="C60" s="40">
        <f t="shared" ref="C60:C64" si="17">IF(C57="b",A60+(A60*$C$21),B60+(B60*$C$21))</f>
        <v>28.979999999999997</v>
      </c>
      <c r="D60" s="72" t="s">
        <v>101</v>
      </c>
      <c r="E60" s="15" t="s">
        <v>104</v>
      </c>
      <c r="F60" s="42"/>
      <c r="G60" s="42"/>
      <c r="H60" s="43">
        <f t="shared" si="14"/>
        <v>0</v>
      </c>
    </row>
    <row r="61" spans="1:8" ht="11.4" x14ac:dyDescent="0.2">
      <c r="A61" s="38">
        <v>10</v>
      </c>
      <c r="B61" s="39">
        <f t="shared" si="16"/>
        <v>10</v>
      </c>
      <c r="C61" s="40">
        <f t="shared" si="17"/>
        <v>12</v>
      </c>
      <c r="D61" s="82" t="s">
        <v>105</v>
      </c>
      <c r="E61" s="73" t="s">
        <v>106</v>
      </c>
      <c r="F61" s="42"/>
      <c r="G61" s="42"/>
      <c r="H61" s="43">
        <f t="shared" si="14"/>
        <v>0</v>
      </c>
    </row>
    <row r="62" spans="1:8" ht="11.4" x14ac:dyDescent="0.2">
      <c r="A62" s="38">
        <v>8.0500000000000007</v>
      </c>
      <c r="B62" s="39">
        <f t="shared" si="16"/>
        <v>8.0500000000000007</v>
      </c>
      <c r="C62" s="40">
        <f t="shared" si="17"/>
        <v>9.66</v>
      </c>
      <c r="D62" s="82" t="s">
        <v>108</v>
      </c>
      <c r="E62" s="73" t="s">
        <v>107</v>
      </c>
      <c r="F62" s="42"/>
      <c r="G62" s="42"/>
      <c r="H62" s="43">
        <f t="shared" si="14"/>
        <v>0</v>
      </c>
    </row>
    <row r="63" spans="1:8" ht="11.4" x14ac:dyDescent="0.2">
      <c r="A63" s="38">
        <v>15</v>
      </c>
      <c r="B63" s="39">
        <f t="shared" si="16"/>
        <v>15</v>
      </c>
      <c r="C63" s="40">
        <f t="shared" si="17"/>
        <v>18</v>
      </c>
      <c r="D63" s="82" t="s">
        <v>110</v>
      </c>
      <c r="E63" s="73" t="s">
        <v>109</v>
      </c>
      <c r="F63" s="42"/>
      <c r="G63" s="42"/>
      <c r="H63" s="43">
        <f t="shared" si="14"/>
        <v>0</v>
      </c>
    </row>
    <row r="64" spans="1:8" ht="11.4" x14ac:dyDescent="0.2">
      <c r="A64" s="45">
        <v>10</v>
      </c>
      <c r="B64" s="46">
        <f t="shared" si="16"/>
        <v>10</v>
      </c>
      <c r="C64" s="47">
        <f t="shared" si="17"/>
        <v>12</v>
      </c>
      <c r="D64" s="83" t="s">
        <v>111</v>
      </c>
      <c r="E64" s="74" t="s">
        <v>112</v>
      </c>
      <c r="F64" s="48"/>
      <c r="G64" s="48"/>
      <c r="H64" s="49">
        <f t="shared" si="14"/>
        <v>0</v>
      </c>
    </row>
    <row r="66" spans="1:8" x14ac:dyDescent="0.2">
      <c r="A66" s="50"/>
      <c r="B66" s="81" t="s">
        <v>70</v>
      </c>
      <c r="C66" s="81"/>
      <c r="D66" s="81"/>
      <c r="E66" s="51" t="s">
        <v>71</v>
      </c>
      <c r="F66" s="52"/>
      <c r="G66" s="53"/>
      <c r="H66" s="64">
        <f>SUM(H24:H64)</f>
        <v>0</v>
      </c>
    </row>
    <row r="67" spans="1:8" x14ac:dyDescent="0.2">
      <c r="B67" s="54" t="s">
        <v>72</v>
      </c>
      <c r="C67" s="55">
        <v>0</v>
      </c>
      <c r="D67" s="56"/>
    </row>
    <row r="68" spans="1:8" x14ac:dyDescent="0.2">
      <c r="B68" s="54" t="s">
        <v>73</v>
      </c>
      <c r="C68" s="55">
        <v>1</v>
      </c>
      <c r="D68" s="57"/>
    </row>
    <row r="69" spans="1:8" x14ac:dyDescent="0.2">
      <c r="B69" s="54" t="s">
        <v>74</v>
      </c>
      <c r="C69" s="55">
        <v>2</v>
      </c>
      <c r="D69" s="75" t="s">
        <v>75</v>
      </c>
      <c r="E69" s="61" t="s">
        <v>89</v>
      </c>
      <c r="H69" s="63">
        <v>-26.2</v>
      </c>
    </row>
    <row r="70" spans="1:8" x14ac:dyDescent="0.2">
      <c r="B70" s="54" t="s">
        <v>76</v>
      </c>
      <c r="C70" s="55">
        <v>3</v>
      </c>
      <c r="D70" s="75"/>
      <c r="E70" s="66" t="s">
        <v>93</v>
      </c>
      <c r="F70" s="67"/>
      <c r="G70" s="30"/>
      <c r="H70" s="68">
        <f>IF(H66=0,0,H66+H69)</f>
        <v>0</v>
      </c>
    </row>
    <row r="71" spans="1:8" x14ac:dyDescent="0.2">
      <c r="B71" s="54" t="s">
        <v>77</v>
      </c>
      <c r="C71" s="55">
        <v>4</v>
      </c>
      <c r="D71" s="75" t="s">
        <v>78</v>
      </c>
    </row>
    <row r="72" spans="1:8" x14ac:dyDescent="0.2">
      <c r="B72" s="54" t="s">
        <v>79</v>
      </c>
      <c r="C72" s="55">
        <v>5</v>
      </c>
      <c r="D72" s="75"/>
    </row>
    <row r="73" spans="1:8" x14ac:dyDescent="0.2">
      <c r="B73" s="54" t="s">
        <v>80</v>
      </c>
      <c r="C73" s="55">
        <v>6</v>
      </c>
      <c r="D73" s="57"/>
    </row>
    <row r="74" spans="1:8" x14ac:dyDescent="0.2">
      <c r="B74" s="54" t="s">
        <v>81</v>
      </c>
      <c r="C74" s="55">
        <v>7</v>
      </c>
      <c r="D74" s="56"/>
    </row>
    <row r="75" spans="1:8" x14ac:dyDescent="0.2">
      <c r="B75" s="54" t="s">
        <v>82</v>
      </c>
      <c r="C75" s="55">
        <v>8</v>
      </c>
      <c r="D75" s="56"/>
      <c r="G75" s="2"/>
      <c r="H75" s="2"/>
    </row>
    <row r="76" spans="1:8" x14ac:dyDescent="0.2">
      <c r="B76" s="58"/>
      <c r="G76" s="2"/>
      <c r="H76" s="2"/>
    </row>
    <row r="77" spans="1:8" x14ac:dyDescent="0.2">
      <c r="A77" s="6"/>
      <c r="B77" s="59" t="s">
        <v>83</v>
      </c>
      <c r="C77" s="5"/>
      <c r="G77" s="2"/>
      <c r="H77" s="2"/>
    </row>
    <row r="78" spans="1:8" x14ac:dyDescent="0.2">
      <c r="A78" s="7"/>
      <c r="B78" s="9" t="s">
        <v>84</v>
      </c>
      <c r="C78" s="5"/>
      <c r="G78" s="2"/>
      <c r="H78" s="2"/>
    </row>
    <row r="79" spans="1:8" x14ac:dyDescent="0.2">
      <c r="A79" s="2"/>
      <c r="B79" s="2"/>
      <c r="C79" s="60" t="s">
        <v>90</v>
      </c>
      <c r="D79" s="2"/>
      <c r="G79" s="2"/>
      <c r="H79" s="2"/>
    </row>
    <row r="80" spans="1:8" x14ac:dyDescent="0.2">
      <c r="B80" s="5"/>
      <c r="C80" s="9" t="s">
        <v>85</v>
      </c>
      <c r="G80" s="2"/>
      <c r="H80" s="2"/>
    </row>
    <row r="81" spans="1:8" x14ac:dyDescent="0.2">
      <c r="A81" s="5"/>
      <c r="G81" s="2"/>
      <c r="H81" s="2"/>
    </row>
    <row r="82" spans="1:8" x14ac:dyDescent="0.2">
      <c r="A82" s="9"/>
      <c r="B82" s="9" t="s">
        <v>86</v>
      </c>
      <c r="C82" s="5"/>
      <c r="G82" s="2"/>
      <c r="H82" s="2"/>
    </row>
    <row r="83" spans="1:8" x14ac:dyDescent="0.2">
      <c r="A83" s="10"/>
      <c r="B83" s="2"/>
      <c r="C83" s="60" t="s">
        <v>87</v>
      </c>
      <c r="G83" s="2"/>
      <c r="H83" s="2"/>
    </row>
    <row r="84" spans="1:8" x14ac:dyDescent="0.2">
      <c r="A84" s="7"/>
      <c r="B84" s="5"/>
      <c r="C84" s="60" t="s">
        <v>90</v>
      </c>
      <c r="G84" s="2"/>
      <c r="H84" s="2"/>
    </row>
    <row r="85" spans="1:8" x14ac:dyDescent="0.2">
      <c r="A85" s="9"/>
      <c r="B85" s="5"/>
      <c r="C85" s="9" t="s">
        <v>88</v>
      </c>
      <c r="G85" s="2"/>
      <c r="H85" s="2"/>
    </row>
    <row r="86" spans="1:8" x14ac:dyDescent="0.2">
      <c r="C86" s="5"/>
      <c r="G86" s="2"/>
      <c r="H86" s="2"/>
    </row>
    <row r="87" spans="1:8" x14ac:dyDescent="0.2">
      <c r="A87" s="5"/>
      <c r="C87" s="7"/>
      <c r="G87" s="2"/>
      <c r="H87" s="2"/>
    </row>
    <row r="88" spans="1:8" x14ac:dyDescent="0.2">
      <c r="A88" s="5"/>
      <c r="C88" s="7"/>
      <c r="G88" s="2"/>
      <c r="H88" s="2"/>
    </row>
    <row r="89" spans="1:8" x14ac:dyDescent="0.2">
      <c r="C89" s="7"/>
      <c r="G89" s="2"/>
      <c r="H89" s="2"/>
    </row>
  </sheetData>
  <mergeCells count="6">
    <mergeCell ref="D71:D72"/>
    <mergeCell ref="D2:E2"/>
    <mergeCell ref="A14:E14"/>
    <mergeCell ref="A18:H18"/>
    <mergeCell ref="B66:D66"/>
    <mergeCell ref="D69:D70"/>
  </mergeCells>
  <hyperlinks>
    <hyperlink ref="B7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95" orientation="portrait" horizont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Igor BEYER</cp:lastModifiedBy>
  <cp:lastPrinted>2019-09-24T15:28:36Z</cp:lastPrinted>
  <dcterms:created xsi:type="dcterms:W3CDTF">2019-09-06T08:46:45Z</dcterms:created>
  <dcterms:modified xsi:type="dcterms:W3CDTF">2021-10-17T15:25:15Z</dcterms:modified>
</cp:coreProperties>
</file>